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72\"/>
    </mc:Choice>
  </mc:AlternateContent>
  <xr:revisionPtr revIDLastSave="0" documentId="13_ncr:1_{D54E71DB-AD23-4CB9-BE55-D2026ED72230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ОСР 518-02-01" sheetId="6" r:id="rId6"/>
    <sheet name="ОСР 518-12-01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H38" i="1"/>
  <c r="H37" i="1"/>
  <c r="H36" i="1"/>
  <c r="H35" i="1"/>
  <c r="H34" i="1"/>
  <c r="C32" i="1" l="1"/>
  <c r="C31" i="1"/>
  <c r="G68" i="2" l="1"/>
  <c r="G69" i="2" s="1"/>
  <c r="G70" i="2" s="1"/>
  <c r="F68" i="2"/>
  <c r="F69" i="2" s="1"/>
  <c r="F70" i="2" s="1"/>
  <c r="F72" i="2" s="1"/>
  <c r="F73" i="2" s="1"/>
  <c r="F74" i="2" s="1"/>
  <c r="C36" i="1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H60" i="2" l="1"/>
  <c r="H39" i="2"/>
  <c r="H42" i="2"/>
  <c r="G72" i="2"/>
  <c r="G73" i="2" s="1"/>
  <c r="G74" i="2" s="1"/>
  <c r="C37" i="1"/>
  <c r="H23" i="2"/>
  <c r="H69" i="2"/>
  <c r="D70" i="2"/>
  <c r="H68" i="2"/>
  <c r="H70" i="2" l="1"/>
  <c r="D72" i="2"/>
  <c r="D73" i="2" l="1"/>
  <c r="H72" i="2"/>
  <c r="D74" i="2" l="1"/>
  <c r="H73" i="2"/>
  <c r="G5" i="9"/>
  <c r="H74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<sst xmlns="http://schemas.openxmlformats.org/spreadsheetml/2006/main" count="301" uniqueCount="157">
  <si>
    <t>СВОДКА ЗАТРАТ</t>
  </si>
  <si>
    <t>P_0872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</si>
  <si>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</si>
  <si>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</si>
  <si>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</si>
  <si>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</si>
  <si>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</si>
  <si>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</si>
  <si>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</si>
  <si>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</si>
  <si>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</si>
  <si>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</si>
  <si>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</si>
  <si>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</si>
  <si>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</si>
  <si>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</si>
  <si>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</si>
  <si>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</si>
  <si>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</si>
  <si>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</si>
  <si>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</si>
  <si>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</si>
  <si>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</si>
  <si>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</si>
  <si>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</si>
  <si>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</si>
  <si>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</si>
  <si>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</si>
  <si>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</si>
  <si>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</si>
  <si>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</si>
  <si>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</si>
  <si>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</si>
  <si>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</si>
  <si>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</si>
  <si>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</si>
  <si>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</si>
  <si>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</si>
  <si>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</si>
  <si>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</si>
  <si>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</si>
  <si>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</si>
  <si>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</si>
  <si>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</si>
  <si>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</si>
  <si>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</si>
  <si>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</si>
  <si>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</si>
  <si>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</si>
  <si>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</si>
  <si>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</si>
  <si>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</si>
  <si>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</si>
  <si>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</si>
  <si>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</si>
  <si>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</si>
  <si>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</si>
  <si>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</si>
  <si>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</si>
  <si>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</si>
  <si>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</si>
  <si>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</si>
  <si>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</si>
  <si>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</si>
  <si>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</si>
  <si>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</si>
  <si>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</si>
  <si>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</si>
  <si>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</si>
  <si>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</si>
  <si>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</si>
  <si>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</si>
  <si>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</si>
  <si>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</si>
  <si>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</si>
  <si>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</si>
  <si>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</si>
  <si>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</si>
  <si>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</si>
  <si>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</si>
  <si>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</si>
  <si>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</si>
  <si>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</si>
  <si>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</si>
  <si>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</si>
  <si>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</si>
  <si>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</si>
  <si>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</si>
  <si>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</si>
  <si>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</si>
  <si>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</si>
  <si>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</si>
  <si>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</si>
  <si>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</si>
  <si>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</si>
  <si>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</si>
  <si>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</si>
  <si>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</si>
  <si>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</si>
  <si>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</si>
  <si>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</si>
  <si>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</si>
  <si>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</si>
  <si>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</si>
  <si>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</si>
  <si>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</si>
  <si>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</si>
  <si>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</si>
  <si>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</si>
  <si>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</si>
  <si>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</si>
  <si>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</si>
  <si>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537 09-01</t>
  </si>
  <si>
    <t>ОСР 537 12-01</t>
  </si>
  <si>
    <t>ОСР 518-12-01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</si>
  <si>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</si>
  <si>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</si>
  <si>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</si>
  <si>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</si>
  <si>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</si>
  <si>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</si>
  <si>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</si>
  <si>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</si>
  <si>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</si>
  <si>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</si>
  <si>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</si>
  <si>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</si>
  <si>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</si>
  <si>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</si>
  <si>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</si>
  <si>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</si>
  <si>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</si>
  <si>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шт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</si>
  <si>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</si>
  <si>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</si>
  <si>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</si>
  <si>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</si>
  <si>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</si>
  <si>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</si>
  <si>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</si>
  <si>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</si>
  <si>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</si>
  <si>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</si>
  <si>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</si>
  <si>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</si>
  <si>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</si>
  <si>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</si>
  <si>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</si>
  <si>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</si>
  <si>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ФСБЦ-05.1.02.07-0075</t>
  </si>
  <si>
    <t>Реконструкция ВЛ-6 кВ Х-1 ПС 110/6 кВ «Хилково» (протяженностью 1,4 км)</t>
  </si>
  <si>
    <t>Реконструкция ВЛ-6 кВ Х-1 ПС 110/6 кВ «Хилково» (протяженностью 1,4 км)</t>
  </si>
  <si>
    <t>Реконструкция ВЛ-6 кВ Х-1 ПС 110/6 кВ «Хилково» (протяженностью 1,4 км)</t>
  </si>
  <si>
    <t>Реконструкция ВЛ-6 кВ Х-1 ПС 110/6 кВ «Хилково» (протяженностью 1,4 км)</t>
  </si>
  <si>
    <t>Реконструкция ВЛ-6 кВ Х-1 ПС 110/6 кВ «Хилково» (протяженностью 1,4 км)</t>
  </si>
  <si>
    <t>Реконструкция ВЛ-6 кВ Х-1 ПС 110/6 кВ «Хилково» (протяженностью 1,4 км)</t>
  </si>
  <si>
    <t>Реконструкция ВЛ-6 кВ Х-1 ПС 110/6 кВ «Хилково» (протяженностью 1,4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</si>
</sst>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9" zoomScale="90" zoomScaleNormal="90" workbookViewId="0">
      <selection activeCell="F22" sqref="F1:H104857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8" ht="16.2" customHeight="1" x14ac:dyDescent="0.3">
      <c r="A17" s="87" t="s">
        <v>2</v>
      </c>
      <c r="B17" s="87"/>
      <c r="C17" s="87"/>
    </row>
    <row r="18" spans="1:8" ht="16.2" customHeight="1" x14ac:dyDescent="0.3">
      <c r="A18" s="1"/>
      <c r="B18" s="1"/>
      <c r="C18" s="1"/>
    </row>
    <row r="19" spans="1:8" ht="72" customHeight="1" x14ac:dyDescent="0.3">
      <c r="A19" s="86" t="s">
        <v>150</v>
      </c>
      <c r="B19" s="86"/>
      <c r="C19" s="86"/>
    </row>
    <row r="20" spans="1:8" ht="16.2" customHeight="1" x14ac:dyDescent="0.3">
      <c r="A20" s="87" t="s">
        <v>3</v>
      </c>
      <c r="B20" s="87"/>
      <c r="C20" s="87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133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2" t="s">
        <v>134</v>
      </c>
      <c r="B25" s="83"/>
      <c r="C25" s="84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135</v>
      </c>
      <c r="C26" s="54"/>
      <c r="D26" s="51"/>
      <c r="E26" s="51"/>
      <c r="F26" s="52"/>
      <c r="G26" s="52" t="s">
        <v>136</v>
      </c>
      <c r="H26" s="52"/>
    </row>
    <row r="27" spans="1:8" ht="16.95" customHeight="1" x14ac:dyDescent="0.3">
      <c r="A27" s="55" t="s">
        <v>6</v>
      </c>
      <c r="B27" s="53" t="s">
        <v>137</v>
      </c>
      <c r="C27" s="56">
        <v>0</v>
      </c>
      <c r="D27" s="57"/>
      <c r="E27" s="57"/>
      <c r="F27" s="58" t="s">
        <v>138</v>
      </c>
      <c r="G27" s="58" t="s">
        <v>139</v>
      </c>
      <c r="H27" s="58" t="s">
        <v>140</v>
      </c>
    </row>
    <row r="28" spans="1:8" ht="16.95" customHeight="1" x14ac:dyDescent="0.3">
      <c r="A28" s="55" t="s">
        <v>7</v>
      </c>
      <c r="B28" s="53" t="s">
        <v>141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142</v>
      </c>
      <c r="C29" s="62">
        <f>ССР!G65*1.2</f>
        <v>1419.7832958225601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1419.7832958225601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143</v>
      </c>
      <c r="C31" s="62">
        <f>C30-ROUND(C30/1.2,5)</f>
        <v>236.63054582256018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144</v>
      </c>
      <c r="C32" s="66">
        <f>C30*H37</f>
        <v>1719.7471259860258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2" t="s">
        <v>145</v>
      </c>
      <c r="B33" s="83"/>
      <c r="C33" s="84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135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137</v>
      </c>
      <c r="C35" s="75">
        <f>ССР!D74+ССР!E74</f>
        <v>15008.705038546394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141</v>
      </c>
      <c r="C36" s="75">
        <f>ССР!F74</f>
        <v>0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142</v>
      </c>
      <c r="C37" s="75">
        <f>(ССР!G70-ССР!G65)*1.2</f>
        <v>851.70660662397825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15860.411645170372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143</v>
      </c>
      <c r="C39" s="62">
        <f>C38-ROUND(C38/1.2,5)</f>
        <v>2643.4019451703716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144</v>
      </c>
      <c r="C40" s="76">
        <f>C38*H38</f>
        <v>20060.622649092056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146</v>
      </c>
      <c r="C42" s="78">
        <f>C40+C32</f>
        <v>21780.369775078081</v>
      </c>
      <c r="D42" s="67"/>
      <c r="E42" s="68"/>
      <c r="F42" s="51"/>
      <c r="G42" s="51"/>
      <c r="H42" s="79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80" t="s">
        <v>147</v>
      </c>
      <c r="B44" s="52"/>
      <c r="C44" s="52"/>
      <c r="D44" s="81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151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10928.571052379</v>
      </c>
      <c r="E25" s="20">
        <v>189.98051136116999</v>
      </c>
      <c r="F25" s="20">
        <v>0</v>
      </c>
      <c r="G25" s="20">
        <v>0</v>
      </c>
      <c r="H25" s="20">
        <v>11118.55156374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429</v>
      </c>
      <c r="E26" s="20">
        <v>0</v>
      </c>
      <c r="F26" s="20">
        <v>0</v>
      </c>
      <c r="G26" s="20">
        <v>0</v>
      </c>
      <c r="H26" s="20">
        <v>429</v>
      </c>
    </row>
    <row r="27" spans="1:8" ht="16.95" customHeight="1" x14ac:dyDescent="0.3">
      <c r="A27" s="6"/>
      <c r="B27" s="9"/>
      <c r="C27" s="9" t="s">
        <v>28</v>
      </c>
      <c r="D27" s="20">
        <v>11357.571052379</v>
      </c>
      <c r="E27" s="20">
        <v>189.98051136116999</v>
      </c>
      <c r="F27" s="20">
        <v>0</v>
      </c>
      <c r="G27" s="20">
        <v>0</v>
      </c>
      <c r="H27" s="20">
        <v>11547.55156374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11357.571052379</v>
      </c>
      <c r="E43" s="20">
        <v>189.98051136116999</v>
      </c>
      <c r="F43" s="20">
        <v>0</v>
      </c>
      <c r="G43" s="20">
        <v>0</v>
      </c>
      <c r="H43" s="20">
        <v>11547.55156374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273.21427630946999</v>
      </c>
      <c r="E45" s="20">
        <v>4.7495127840293003</v>
      </c>
      <c r="F45" s="20">
        <v>0</v>
      </c>
      <c r="G45" s="20">
        <v>0</v>
      </c>
      <c r="H45" s="20">
        <v>277.9637890935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8.58</v>
      </c>
      <c r="E46" s="20">
        <v>0</v>
      </c>
      <c r="F46" s="20">
        <v>0</v>
      </c>
      <c r="G46" s="20">
        <v>0</v>
      </c>
      <c r="H46" s="20">
        <v>8.58</v>
      </c>
    </row>
    <row r="47" spans="1:8" ht="16.95" customHeight="1" x14ac:dyDescent="0.3">
      <c r="A47" s="6"/>
      <c r="B47" s="9"/>
      <c r="C47" s="9" t="s">
        <v>44</v>
      </c>
      <c r="D47" s="20">
        <v>281.79427630946998</v>
      </c>
      <c r="E47" s="20">
        <v>4.7495127840293003</v>
      </c>
      <c r="F47" s="20">
        <v>0</v>
      </c>
      <c r="G47" s="20">
        <v>0</v>
      </c>
      <c r="H47" s="20">
        <v>286.54378909349998</v>
      </c>
    </row>
    <row r="48" spans="1:8" ht="16.95" customHeight="1" x14ac:dyDescent="0.3">
      <c r="A48" s="6"/>
      <c r="B48" s="9"/>
      <c r="C48" s="9" t="s">
        <v>45</v>
      </c>
      <c r="D48" s="20">
        <v>11639.365328688</v>
      </c>
      <c r="E48" s="20">
        <v>194.73002414519999</v>
      </c>
      <c r="F48" s="20">
        <v>0</v>
      </c>
      <c r="G48" s="20">
        <v>0</v>
      </c>
      <c r="H48" s="20">
        <v>11834.095352832999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25</v>
      </c>
      <c r="D50" s="20">
        <v>0</v>
      </c>
      <c r="E50" s="20">
        <v>0</v>
      </c>
      <c r="F50" s="20">
        <v>0</v>
      </c>
      <c r="G50" s="20">
        <v>261.10591189381</v>
      </c>
      <c r="H50" s="20">
        <v>261.10591189381</v>
      </c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292.36659707876998</v>
      </c>
      <c r="E51" s="20">
        <v>5.0824536301896002</v>
      </c>
      <c r="F51" s="20">
        <v>0</v>
      </c>
      <c r="G51" s="20">
        <v>0</v>
      </c>
      <c r="H51" s="20">
        <v>297.44905070895999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247.30438315648999</v>
      </c>
      <c r="H52" s="20">
        <v>247.30438315648999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86.101144497039996</v>
      </c>
      <c r="H53" s="20">
        <v>86.101144497039996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60.110815913221003</v>
      </c>
      <c r="H54" s="20">
        <v>60.110815913221003</v>
      </c>
    </row>
    <row r="55" spans="1:8" ht="31.2" x14ac:dyDescent="0.3">
      <c r="A55" s="6">
        <v>10</v>
      </c>
      <c r="B55" s="6" t="s">
        <v>48</v>
      </c>
      <c r="C55" s="7" t="s">
        <v>54</v>
      </c>
      <c r="D55" s="20">
        <v>11.420838</v>
      </c>
      <c r="E55" s="20">
        <v>0</v>
      </c>
      <c r="F55" s="20">
        <v>0</v>
      </c>
      <c r="G55" s="20">
        <v>0</v>
      </c>
      <c r="H55" s="20">
        <v>11.420838</v>
      </c>
    </row>
    <row r="56" spans="1:8" ht="16.95" customHeight="1" x14ac:dyDescent="0.3">
      <c r="A56" s="6"/>
      <c r="B56" s="9"/>
      <c r="C56" s="9" t="s">
        <v>55</v>
      </c>
      <c r="D56" s="20">
        <v>303.78743507876999</v>
      </c>
      <c r="E56" s="20">
        <v>5.0824536301896002</v>
      </c>
      <c r="F56" s="20">
        <v>0</v>
      </c>
      <c r="G56" s="20">
        <v>654.62225546056004</v>
      </c>
      <c r="H56" s="20">
        <v>963.49214416951997</v>
      </c>
    </row>
    <row r="57" spans="1:8" ht="16.95" customHeight="1" x14ac:dyDescent="0.3">
      <c r="A57" s="6"/>
      <c r="B57" s="9"/>
      <c r="C57" s="9" t="s">
        <v>56</v>
      </c>
      <c r="D57" s="20">
        <v>11943.152763767001</v>
      </c>
      <c r="E57" s="20">
        <v>199.81247777538999</v>
      </c>
      <c r="F57" s="20">
        <v>0</v>
      </c>
      <c r="G57" s="20">
        <v>654.62225546056004</v>
      </c>
      <c r="H57" s="20">
        <v>12797.587497003</v>
      </c>
    </row>
    <row r="58" spans="1:8" ht="16.9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59</v>
      </c>
      <c r="D61" s="20">
        <v>11943.152763767001</v>
      </c>
      <c r="E61" s="20">
        <v>199.81247777538999</v>
      </c>
      <c r="F61" s="20">
        <v>0</v>
      </c>
      <c r="G61" s="20">
        <v>654.62225546056004</v>
      </c>
      <c r="H61" s="20">
        <v>12797.587497003</v>
      </c>
    </row>
    <row r="62" spans="1:8" ht="153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1040.6656366367999</v>
      </c>
      <c r="H63" s="20">
        <v>1040.6656366367999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142.48710988198999</v>
      </c>
      <c r="H64" s="20">
        <v>142.48710988198999</v>
      </c>
    </row>
    <row r="65" spans="1:8" ht="16.95" customHeight="1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1183.1527465188001</v>
      </c>
      <c r="H65" s="20">
        <v>1183.1527465188001</v>
      </c>
    </row>
    <row r="66" spans="1:8" ht="16.95" customHeight="1" x14ac:dyDescent="0.3">
      <c r="A66" s="6"/>
      <c r="B66" s="9"/>
      <c r="C66" s="9" t="s">
        <v>73</v>
      </c>
      <c r="D66" s="20">
        <v>11943.152763767001</v>
      </c>
      <c r="E66" s="20">
        <v>199.81247777538999</v>
      </c>
      <c r="F66" s="20">
        <v>0</v>
      </c>
      <c r="G66" s="20">
        <v>1837.7750019794</v>
      </c>
      <c r="H66" s="20">
        <v>13980.740243521999</v>
      </c>
    </row>
    <row r="67" spans="1:8" ht="16.95" customHeight="1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71</v>
      </c>
      <c r="C68" s="7" t="s">
        <v>70</v>
      </c>
      <c r="D68" s="20">
        <f>D66 * 3%</f>
        <v>358.29458291301</v>
      </c>
      <c r="E68" s="20">
        <f>E66 * 3%</f>
        <v>5.9943743332616997</v>
      </c>
      <c r="F68" s="20">
        <f>F66 * 3%</f>
        <v>0</v>
      </c>
      <c r="G68" s="20">
        <f>G66 * 3%</f>
        <v>55.133250059382</v>
      </c>
      <c r="H68" s="20">
        <f>SUM(D68:G68)</f>
        <v>419.42220730565373</v>
      </c>
    </row>
    <row r="69" spans="1:8" ht="16.95" customHeight="1" x14ac:dyDescent="0.3">
      <c r="A69" s="6"/>
      <c r="B69" s="9"/>
      <c r="C69" s="9" t="s">
        <v>69</v>
      </c>
      <c r="D69" s="20">
        <f>D68</f>
        <v>358.29458291301</v>
      </c>
      <c r="E69" s="20">
        <f>E68</f>
        <v>5.9943743332616997</v>
      </c>
      <c r="F69" s="20">
        <f>F68</f>
        <v>0</v>
      </c>
      <c r="G69" s="20">
        <f>G68</f>
        <v>55.133250059382</v>
      </c>
      <c r="H69" s="20">
        <f>SUM(D69:G69)</f>
        <v>419.42220730565373</v>
      </c>
    </row>
    <row r="70" spans="1:8" ht="16.95" customHeight="1" x14ac:dyDescent="0.3">
      <c r="A70" s="6"/>
      <c r="B70" s="9"/>
      <c r="C70" s="9" t="s">
        <v>68</v>
      </c>
      <c r="D70" s="20">
        <f>D69 + D66</f>
        <v>12301.44734668001</v>
      </c>
      <c r="E70" s="20">
        <f>E69 + E66</f>
        <v>205.8068521086517</v>
      </c>
      <c r="F70" s="20">
        <f>F69 + F66</f>
        <v>0</v>
      </c>
      <c r="G70" s="20">
        <f>G69 + G66</f>
        <v>1892.9082520387819</v>
      </c>
      <c r="H70" s="20">
        <f>SUM(D70:G70)</f>
        <v>14400.162450827444</v>
      </c>
    </row>
    <row r="71" spans="1:8" ht="16.95" customHeight="1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66</v>
      </c>
      <c r="C72" s="7" t="s">
        <v>65</v>
      </c>
      <c r="D72" s="20">
        <f>D70 * 20%</f>
        <v>2460.2894693360022</v>
      </c>
      <c r="E72" s="20">
        <f>E70 * 20%</f>
        <v>41.161370421730339</v>
      </c>
      <c r="F72" s="20">
        <f>F70 * 20%</f>
        <v>0</v>
      </c>
      <c r="G72" s="20">
        <f>G70 * 20%</f>
        <v>378.5816504077564</v>
      </c>
      <c r="H72" s="20">
        <f>SUM(D72:G72)</f>
        <v>2880.032490165489</v>
      </c>
    </row>
    <row r="73" spans="1:8" ht="16.95" customHeight="1" x14ac:dyDescent="0.3">
      <c r="A73" s="6"/>
      <c r="B73" s="9"/>
      <c r="C73" s="9" t="s">
        <v>64</v>
      </c>
      <c r="D73" s="20">
        <f>D72</f>
        <v>2460.2894693360022</v>
      </c>
      <c r="E73" s="20">
        <f>E72</f>
        <v>41.161370421730339</v>
      </c>
      <c r="F73" s="20">
        <f>F72</f>
        <v>0</v>
      </c>
      <c r="G73" s="20">
        <f>G72</f>
        <v>378.5816504077564</v>
      </c>
      <c r="H73" s="20">
        <f>SUM(D73:G73)</f>
        <v>2880.032490165489</v>
      </c>
    </row>
    <row r="74" spans="1:8" ht="16.95" customHeight="1" x14ac:dyDescent="0.3">
      <c r="A74" s="6"/>
      <c r="B74" s="9"/>
      <c r="C74" s="9" t="s">
        <v>63</v>
      </c>
      <c r="D74" s="20">
        <f>D73 + D70</f>
        <v>14761.736816016011</v>
      </c>
      <c r="E74" s="20">
        <f>E73 + E70</f>
        <v>246.96822253038204</v>
      </c>
      <c r="F74" s="20">
        <f>F73 + F70</f>
        <v>0</v>
      </c>
      <c r="G74" s="20">
        <f>G73 + G70</f>
        <v>2271.4899024465385</v>
      </c>
      <c r="H74" s="20">
        <f>SUM(D74:G74)</f>
        <v>17280.194940992933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626.64793301300995</v>
      </c>
      <c r="E13" s="19">
        <v>408.26730569596998</v>
      </c>
      <c r="F13" s="19">
        <v>0</v>
      </c>
      <c r="G13" s="19">
        <v>0</v>
      </c>
      <c r="H13" s="19">
        <v>1034.9152387090001</v>
      </c>
      <c r="J13" s="5"/>
    </row>
    <row r="14" spans="1:14" ht="16.95" customHeight="1" x14ac:dyDescent="0.3">
      <c r="A14" s="6"/>
      <c r="B14" s="9"/>
      <c r="C14" s="9" t="s">
        <v>84</v>
      </c>
      <c r="D14" s="19">
        <v>626.64793301300995</v>
      </c>
      <c r="E14" s="19">
        <v>408.26730569596998</v>
      </c>
      <c r="F14" s="19">
        <v>0</v>
      </c>
      <c r="G14" s="19">
        <v>0</v>
      </c>
      <c r="H14" s="19">
        <v>1034.9152387090001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0</v>
      </c>
      <c r="E13" s="19">
        <v>0</v>
      </c>
      <c r="F13" s="19">
        <v>0</v>
      </c>
      <c r="G13" s="19">
        <v>249.68956572211999</v>
      </c>
      <c r="H13" s="19">
        <v>249.68956572211999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249.68956572211999</v>
      </c>
      <c r="H14" s="19">
        <v>249.68956572211999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1040.6656366367999</v>
      </c>
      <c r="H13" s="19">
        <v>1040.6656366367999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1040.6656366367999</v>
      </c>
      <c r="H14" s="19">
        <v>1040.6656366367999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429</v>
      </c>
      <c r="E13" s="19">
        <v>0</v>
      </c>
      <c r="F13" s="19">
        <v>0</v>
      </c>
      <c r="G13" s="19">
        <v>0</v>
      </c>
      <c r="H13" s="19">
        <v>429</v>
      </c>
      <c r="J13" s="5"/>
    </row>
    <row r="14" spans="1:14" ht="16.95" customHeight="1" x14ac:dyDescent="0.3">
      <c r="A14" s="6"/>
      <c r="B14" s="9"/>
      <c r="C14" s="9" t="s">
        <v>84</v>
      </c>
      <c r="D14" s="19">
        <v>429</v>
      </c>
      <c r="E14" s="19">
        <v>0</v>
      </c>
      <c r="F14" s="19">
        <v>0</v>
      </c>
      <c r="G14" s="19">
        <v>0</v>
      </c>
      <c r="H14" s="19">
        <v>429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81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90</v>
      </c>
      <c r="D13" s="19">
        <v>0</v>
      </c>
      <c r="E13" s="19">
        <v>0</v>
      </c>
      <c r="F13" s="19">
        <v>0</v>
      </c>
      <c r="G13" s="19">
        <v>142.52173913043001</v>
      </c>
      <c r="H13" s="19">
        <v>142.52173913043001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142.52173913043001</v>
      </c>
      <c r="H14" s="19">
        <v>142.52173913043001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zoomScale="75" zoomScaleNormal="87" workbookViewId="0">
      <selection activeCell="H3" sqref="H3:H5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97</v>
      </c>
      <c r="B1" s="37" t="s">
        <v>98</v>
      </c>
      <c r="C1" s="37" t="s">
        <v>99</v>
      </c>
      <c r="D1" s="37" t="s">
        <v>100</v>
      </c>
      <c r="E1" s="37" t="s">
        <v>101</v>
      </c>
      <c r="F1" s="37" t="s">
        <v>102</v>
      </c>
      <c r="G1" s="37" t="s">
        <v>103</v>
      </c>
      <c r="H1" s="37" t="s">
        <v>104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1034.9152387090001</v>
      </c>
      <c r="E3" s="41"/>
      <c r="F3" s="41"/>
      <c r="G3" s="41"/>
      <c r="H3" s="48"/>
    </row>
    <row r="4" spans="1:8" x14ac:dyDescent="0.3">
      <c r="A4" s="96" t="s">
        <v>105</v>
      </c>
      <c r="B4" s="42" t="s">
        <v>106</v>
      </c>
      <c r="C4" s="45"/>
      <c r="D4" s="43">
        <v>626.64793301300995</v>
      </c>
      <c r="E4" s="41"/>
      <c r="F4" s="41"/>
      <c r="G4" s="41"/>
      <c r="H4" s="48"/>
    </row>
    <row r="5" spans="1:8" x14ac:dyDescent="0.3">
      <c r="A5" s="96"/>
      <c r="B5" s="42" t="s">
        <v>107</v>
      </c>
      <c r="C5" s="37"/>
      <c r="D5" s="43">
        <v>408.26730569596998</v>
      </c>
      <c r="E5" s="41"/>
      <c r="F5" s="41"/>
      <c r="G5" s="41"/>
      <c r="H5" s="47"/>
    </row>
    <row r="6" spans="1:8" x14ac:dyDescent="0.3">
      <c r="A6" s="99"/>
      <c r="B6" s="42" t="s">
        <v>108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109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83</v>
      </c>
      <c r="B8" s="98"/>
      <c r="C8" s="96" t="s">
        <v>111</v>
      </c>
      <c r="D8" s="44">
        <v>1034.9152387090001</v>
      </c>
      <c r="E8" s="41">
        <v>1.4</v>
      </c>
      <c r="F8" s="41" t="s">
        <v>110</v>
      </c>
      <c r="G8" s="44">
        <v>739.22517050641</v>
      </c>
      <c r="H8" s="47"/>
    </row>
    <row r="9" spans="1:8" x14ac:dyDescent="0.3">
      <c r="A9" s="100">
        <v>1</v>
      </c>
      <c r="B9" s="42" t="s">
        <v>106</v>
      </c>
      <c r="C9" s="96"/>
      <c r="D9" s="44">
        <v>626.64793301300995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107</v>
      </c>
      <c r="C10" s="96"/>
      <c r="D10" s="44">
        <v>408.26730569596998</v>
      </c>
      <c r="E10" s="41"/>
      <c r="F10" s="41"/>
      <c r="G10" s="41"/>
      <c r="H10" s="99"/>
    </row>
    <row r="11" spans="1:8" x14ac:dyDescent="0.3">
      <c r="A11" s="96"/>
      <c r="B11" s="42" t="s">
        <v>108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109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86</v>
      </c>
      <c r="B13" s="95"/>
      <c r="C13" s="37"/>
      <c r="D13" s="43">
        <v>249.68956572211999</v>
      </c>
      <c r="E13" s="41"/>
      <c r="F13" s="41"/>
      <c r="G13" s="41"/>
      <c r="H13" s="47"/>
    </row>
    <row r="14" spans="1:8" x14ac:dyDescent="0.3">
      <c r="A14" s="96" t="s">
        <v>112</v>
      </c>
      <c r="B14" s="42" t="s">
        <v>106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107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108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109</v>
      </c>
      <c r="C17" s="37"/>
      <c r="D17" s="43">
        <v>249.68956572211999</v>
      </c>
      <c r="E17" s="41"/>
      <c r="F17" s="41"/>
      <c r="G17" s="41"/>
      <c r="H17" s="47"/>
    </row>
    <row r="18" spans="1:8" x14ac:dyDescent="0.3">
      <c r="A18" s="97" t="s">
        <v>88</v>
      </c>
      <c r="B18" s="98"/>
      <c r="C18" s="96" t="s">
        <v>111</v>
      </c>
      <c r="D18" s="44">
        <v>249.68956572211999</v>
      </c>
      <c r="E18" s="41">
        <v>1.4</v>
      </c>
      <c r="F18" s="41" t="s">
        <v>110</v>
      </c>
      <c r="G18" s="44">
        <v>178.34968980151999</v>
      </c>
      <c r="H18" s="47"/>
    </row>
    <row r="19" spans="1:8" x14ac:dyDescent="0.3">
      <c r="A19" s="100">
        <v>1</v>
      </c>
      <c r="B19" s="42" t="s">
        <v>106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107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108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109</v>
      </c>
      <c r="C22" s="96"/>
      <c r="D22" s="44">
        <v>249.68956572211999</v>
      </c>
      <c r="E22" s="41"/>
      <c r="F22" s="41"/>
      <c r="G22" s="41"/>
      <c r="H22" s="99"/>
    </row>
    <row r="23" spans="1:8" ht="24.6" x14ac:dyDescent="0.3">
      <c r="A23" s="94" t="s">
        <v>90</v>
      </c>
      <c r="B23" s="95"/>
      <c r="C23" s="37"/>
      <c r="D23" s="43">
        <v>1183.1873757673</v>
      </c>
      <c r="E23" s="41"/>
      <c r="F23" s="41"/>
      <c r="G23" s="41"/>
      <c r="H23" s="47"/>
    </row>
    <row r="24" spans="1:8" x14ac:dyDescent="0.3">
      <c r="A24" s="96" t="s">
        <v>113</v>
      </c>
      <c r="B24" s="42" t="s">
        <v>106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107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108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109</v>
      </c>
      <c r="C27" s="37"/>
      <c r="D27" s="43">
        <v>1040.6656366367999</v>
      </c>
      <c r="E27" s="41"/>
      <c r="F27" s="41"/>
      <c r="G27" s="41"/>
      <c r="H27" s="47"/>
    </row>
    <row r="28" spans="1:8" x14ac:dyDescent="0.3">
      <c r="A28" s="97" t="s">
        <v>90</v>
      </c>
      <c r="B28" s="98"/>
      <c r="C28" s="96" t="s">
        <v>111</v>
      </c>
      <c r="D28" s="44">
        <v>1040.6656366367999</v>
      </c>
      <c r="E28" s="41">
        <v>1.4</v>
      </c>
      <c r="F28" s="41" t="s">
        <v>110</v>
      </c>
      <c r="G28" s="44">
        <v>743.33259759773</v>
      </c>
      <c r="H28" s="47"/>
    </row>
    <row r="29" spans="1:8" x14ac:dyDescent="0.3">
      <c r="A29" s="100">
        <v>1</v>
      </c>
      <c r="B29" s="42" t="s">
        <v>106</v>
      </c>
      <c r="C29" s="96"/>
      <c r="D29" s="44">
        <v>0</v>
      </c>
      <c r="E29" s="41"/>
      <c r="F29" s="41"/>
      <c r="G29" s="41"/>
      <c r="H29" s="99" t="s">
        <v>25</v>
      </c>
    </row>
    <row r="30" spans="1:8" x14ac:dyDescent="0.3">
      <c r="A30" s="96"/>
      <c r="B30" s="42" t="s">
        <v>107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108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109</v>
      </c>
      <c r="C32" s="96"/>
      <c r="D32" s="44">
        <v>1040.6656366367999</v>
      </c>
      <c r="E32" s="41"/>
      <c r="F32" s="41"/>
      <c r="G32" s="41"/>
      <c r="H32" s="99"/>
    </row>
    <row r="33" spans="1:8" x14ac:dyDescent="0.3">
      <c r="A33" s="96" t="s">
        <v>114</v>
      </c>
      <c r="B33" s="42" t="s">
        <v>106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107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108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109</v>
      </c>
      <c r="C36" s="37"/>
      <c r="D36" s="43">
        <v>1183.1873757673</v>
      </c>
      <c r="E36" s="41"/>
      <c r="F36" s="41"/>
      <c r="G36" s="41"/>
      <c r="H36" s="47"/>
    </row>
    <row r="37" spans="1:8" x14ac:dyDescent="0.3">
      <c r="A37" s="97" t="s">
        <v>90</v>
      </c>
      <c r="B37" s="98"/>
      <c r="C37" s="96" t="s">
        <v>117</v>
      </c>
      <c r="D37" s="44">
        <v>142.52173913043001</v>
      </c>
      <c r="E37" s="41">
        <v>1.0999999999999999E-2</v>
      </c>
      <c r="F37" s="41" t="s">
        <v>115</v>
      </c>
      <c r="G37" s="44">
        <v>12956.521739129999</v>
      </c>
      <c r="H37" s="47"/>
    </row>
    <row r="38" spans="1:8" x14ac:dyDescent="0.3">
      <c r="A38" s="100">
        <v>1</v>
      </c>
      <c r="B38" s="42" t="s">
        <v>106</v>
      </c>
      <c r="C38" s="96"/>
      <c r="D38" s="44">
        <v>0</v>
      </c>
      <c r="E38" s="41"/>
      <c r="F38" s="41"/>
      <c r="G38" s="41"/>
      <c r="H38" s="99" t="s">
        <v>116</v>
      </c>
    </row>
    <row r="39" spans="1:8" x14ac:dyDescent="0.3">
      <c r="A39" s="96"/>
      <c r="B39" s="42" t="s">
        <v>107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108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109</v>
      </c>
      <c r="C41" s="96"/>
      <c r="D41" s="44">
        <v>142.52173913043001</v>
      </c>
      <c r="E41" s="41"/>
      <c r="F41" s="41"/>
      <c r="G41" s="41"/>
      <c r="H41" s="99"/>
    </row>
    <row r="42" spans="1:8" ht="24.6" x14ac:dyDescent="0.3">
      <c r="A42" s="94" t="s">
        <v>93</v>
      </c>
      <c r="B42" s="95"/>
      <c r="C42" s="37"/>
      <c r="D42" s="43">
        <v>429</v>
      </c>
      <c r="E42" s="41"/>
      <c r="F42" s="41"/>
      <c r="G42" s="41"/>
      <c r="H42" s="47"/>
    </row>
    <row r="43" spans="1:8" x14ac:dyDescent="0.3">
      <c r="A43" s="96" t="s">
        <v>118</v>
      </c>
      <c r="B43" s="42" t="s">
        <v>106</v>
      </c>
      <c r="C43" s="37"/>
      <c r="D43" s="43">
        <v>429</v>
      </c>
      <c r="E43" s="41"/>
      <c r="F43" s="41"/>
      <c r="G43" s="41"/>
      <c r="H43" s="47"/>
    </row>
    <row r="44" spans="1:8" x14ac:dyDescent="0.3">
      <c r="A44" s="96"/>
      <c r="B44" s="42" t="s">
        <v>107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108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109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95</v>
      </c>
      <c r="B47" s="98"/>
      <c r="C47" s="96" t="s">
        <v>117</v>
      </c>
      <c r="D47" s="44">
        <v>429</v>
      </c>
      <c r="E47" s="41">
        <v>1.0999999999999999E-2</v>
      </c>
      <c r="F47" s="41" t="s">
        <v>115</v>
      </c>
      <c r="G47" s="44">
        <v>39000</v>
      </c>
      <c r="H47" s="47"/>
    </row>
    <row r="48" spans="1:8" x14ac:dyDescent="0.3">
      <c r="A48" s="100">
        <v>1</v>
      </c>
      <c r="B48" s="42" t="s">
        <v>106</v>
      </c>
      <c r="C48" s="96"/>
      <c r="D48" s="44">
        <v>429</v>
      </c>
      <c r="E48" s="41"/>
      <c r="F48" s="41"/>
      <c r="G48" s="41"/>
      <c r="H48" s="99" t="s">
        <v>116</v>
      </c>
    </row>
    <row r="49" spans="1:8" x14ac:dyDescent="0.3">
      <c r="A49" s="96"/>
      <c r="B49" s="42" t="s">
        <v>107</v>
      </c>
      <c r="C49" s="96"/>
      <c r="D49" s="44">
        <v>0</v>
      </c>
      <c r="E49" s="41"/>
      <c r="F49" s="41"/>
      <c r="G49" s="41"/>
      <c r="H49" s="99"/>
    </row>
    <row r="50" spans="1:8" x14ac:dyDescent="0.3">
      <c r="A50" s="96"/>
      <c r="B50" s="42" t="s">
        <v>108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109</v>
      </c>
      <c r="C51" s="96"/>
      <c r="D51" s="44">
        <v>0</v>
      </c>
      <c r="E51" s="41"/>
      <c r="F51" s="41"/>
      <c r="G51" s="41"/>
      <c r="H51" s="99"/>
    </row>
    <row r="52" spans="1:8" x14ac:dyDescent="0.3">
      <c r="A52" s="46"/>
      <c r="C52" s="46"/>
      <c r="D52" s="40"/>
      <c r="E52" s="40"/>
      <c r="F52" s="40"/>
      <c r="G52" s="40"/>
      <c r="H52" s="49"/>
    </row>
    <row r="54" spans="1:8" x14ac:dyDescent="0.3">
      <c r="A54" s="93" t="s">
        <v>119</v>
      </c>
      <c r="B54" s="93"/>
      <c r="C54" s="93"/>
      <c r="D54" s="93"/>
      <c r="E54" s="93"/>
      <c r="F54" s="93"/>
      <c r="G54" s="93"/>
      <c r="H54" s="93"/>
    </row>
    <row r="55" spans="1:8" x14ac:dyDescent="0.3">
      <c r="A55" s="93" t="s">
        <v>120</v>
      </c>
      <c r="B55" s="93"/>
      <c r="C55" s="93"/>
      <c r="D55" s="93"/>
      <c r="E55" s="93"/>
      <c r="F55" s="93"/>
      <c r="G55" s="93"/>
      <c r="H55" s="93"/>
    </row>
  </sheetData>
  <mergeCells count="31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A36"/>
    <mergeCell ref="A37:B37"/>
    <mergeCell ref="H38:H41"/>
    <mergeCell ref="C37:C41"/>
    <mergeCell ref="A38:A41"/>
    <mergeCell ref="A54:H54"/>
    <mergeCell ref="A55:H55"/>
    <mergeCell ref="A42:B42"/>
    <mergeCell ref="A43:A46"/>
    <mergeCell ref="A47:B47"/>
    <mergeCell ref="H48:H51"/>
    <mergeCell ref="C47:C51"/>
    <mergeCell ref="A48:A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110</v>
      </c>
      <c r="C4" s="27">
        <v>4.7997863247863002</v>
      </c>
      <c r="D4" s="27">
        <v>222.07854046447</v>
      </c>
      <c r="E4" s="26">
        <v>10</v>
      </c>
      <c r="F4" s="25" t="s">
        <v>130</v>
      </c>
      <c r="G4" s="27">
        <v>1065.9295415499</v>
      </c>
      <c r="H4" s="28" t="s">
        <v>148</v>
      </c>
    </row>
    <row r="5" spans="1:8" ht="39" customHeight="1" x14ac:dyDescent="0.3">
      <c r="A5" s="25" t="s">
        <v>131</v>
      </c>
      <c r="B5" s="26" t="s">
        <v>132</v>
      </c>
      <c r="C5" s="27">
        <v>48</v>
      </c>
      <c r="D5" s="27">
        <v>997.73280243982003</v>
      </c>
      <c r="E5" s="26">
        <v>10</v>
      </c>
      <c r="F5" s="25" t="s">
        <v>131</v>
      </c>
      <c r="G5" s="27">
        <f>16415.689270912+843.44903846244</f>
        <v>17259.138309374441</v>
      </c>
      <c r="H5" s="28" t="s">
        <v>149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537 02-01</vt:lpstr>
      <vt:lpstr>ОСР 537 09-01</vt:lpstr>
      <vt:lpstr>ОСР 537 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2025-11-19T06:54:07Z</dcterms:modified>
</cp:coreProperties>
</file>